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John Aitchison\Desktop\2013\KRG verification 2013\"/>
    </mc:Choice>
  </mc:AlternateContent>
  <xr:revisionPtr revIDLastSave="0" documentId="13_ncr:1_{C346A4DB-8F17-4B2C-AD30-394F8B9B9814}" xr6:coauthVersionLast="47" xr6:coauthVersionMax="47" xr10:uidLastSave="{00000000-0000-0000-0000-000000000000}"/>
  <bookViews>
    <workbookView xWindow="0" yWindow="120" windowWidth="28800" windowHeight="1548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1" l="1"/>
  <c r="R4" i="1" s="1"/>
  <c r="O5" i="1"/>
  <c r="R5" i="1" s="1"/>
  <c r="O6" i="1"/>
  <c r="R6" i="1" s="1"/>
  <c r="O7" i="1"/>
  <c r="R7" i="1" s="1"/>
  <c r="O8" i="1"/>
  <c r="R8" i="1" s="1"/>
  <c r="M10" i="1"/>
  <c r="Q10" i="1"/>
  <c r="I19" i="1"/>
  <c r="K19" i="1"/>
  <c r="H19" i="1"/>
  <c r="G19" i="1"/>
  <c r="F19" i="1"/>
  <c r="E19" i="1"/>
  <c r="D19" i="1"/>
  <c r="C19" i="1"/>
  <c r="L16" i="1"/>
  <c r="L17" i="1" s="1"/>
  <c r="L18" i="1" s="1"/>
  <c r="J15" i="1" l="1"/>
  <c r="J16" i="1" s="1"/>
  <c r="J17" i="1" s="1"/>
  <c r="J18" i="1" s="1"/>
  <c r="H18" i="1"/>
  <c r="H17" i="1"/>
  <c r="H16" i="1"/>
  <c r="H15" i="1"/>
  <c r="H14" i="1"/>
  <c r="F18" i="1"/>
  <c r="F17" i="1"/>
  <c r="F16" i="1"/>
  <c r="F15" i="1"/>
  <c r="F14" i="1"/>
  <c r="C10" i="1" l="1"/>
  <c r="H10" i="1"/>
  <c r="F10" i="1"/>
  <c r="D10" i="1"/>
  <c r="G10" i="1"/>
  <c r="K10" i="1"/>
  <c r="E10" i="1"/>
  <c r="I10" i="1"/>
  <c r="J10" i="1"/>
  <c r="O10" i="1" l="1"/>
  <c r="R10" i="1" s="1"/>
</calcChain>
</file>

<file path=xl/sharedStrings.xml><?xml version="1.0" encoding="utf-8"?>
<sst xmlns="http://schemas.openxmlformats.org/spreadsheetml/2006/main" count="42" uniqueCount="41">
  <si>
    <t>Eastern Cape </t>
  </si>
  <si>
    <t>Free State</t>
  </si>
  <si>
    <t>Gauteng</t>
  </si>
  <si>
    <t>Mpumalanga</t>
  </si>
  <si>
    <t>Northern Cape </t>
  </si>
  <si>
    <t>Limpopo</t>
  </si>
  <si>
    <t>Western Cape </t>
  </si>
  <si>
    <t>Deaf </t>
  </si>
  <si>
    <t>Totals </t>
  </si>
  <si>
    <t>​</t>
  </si>
  <si>
    <t>Year</t>
  </si>
  <si>
    <t>KwaZulu-Natal</t>
  </si>
  <si>
    <t>North West </t>
  </si>
  <si>
    <t>Totals</t>
  </si>
  <si>
    <t>Total Registered Learners </t>
  </si>
  <si>
    <t>LAP returns as %</t>
  </si>
  <si>
    <t>Learners</t>
  </si>
  <si>
    <t>Learners (AG)</t>
  </si>
  <si>
    <t>LAPs</t>
  </si>
  <si>
    <t>Passed (cummulative)</t>
  </si>
  <si>
    <t>Passed (AG)</t>
  </si>
  <si>
    <t>Passed (cummulative) AG</t>
  </si>
  <si>
    <t>Passed as % Learners</t>
  </si>
  <si>
    <t>Failed (&lt;40%)</t>
  </si>
  <si>
    <t>% LAP return</t>
  </si>
  <si>
    <t>Passed (&gt;40%)</t>
  </si>
  <si>
    <t>Are any of the duplicate registrations over the years not an attempt to submit LAPS in the preceding years. I suspect there is a lot of this kind of "duplicate".​</t>
  </si>
  <si>
    <t>Target (3.8 million)</t>
  </si>
  <si>
    <r>
      <t>Total</t>
    </r>
    <r>
      <rPr>
        <sz val="11"/>
        <color rgb="FF000000"/>
        <rFont val="Calibri"/>
        <family val="2"/>
        <scheme val="minor"/>
      </rPr>
      <t> </t>
    </r>
  </si>
  <si>
    <t>61.3% of 3.8 million</t>
  </si>
  <si>
    <t xml:space="preserve">Notes:  </t>
  </si>
  <si>
    <t>2008</t>
  </si>
  <si>
    <t>In 2008 we decided late in the year to use the LAPS.</t>
  </si>
  <si>
    <t>The first batch were sent out late but a further 60 000 LAPS went out very late.</t>
  </si>
  <si>
    <t>The SAQA verification on 4 to 5 January 2009 took place before all the LAPs had come in.</t>
  </si>
  <si>
    <t>DataNET captured the LAPs data.</t>
  </si>
  <si>
    <t>Are there any similar false "duplicates" in the later years?</t>
  </si>
  <si>
    <t>A decision was made to remark all the LAPs where the learner had achieved less than 40% (that is, had "failed"). These remarked LAPs were returned to SAB&amp;T (Paul Jooste and Sathia). Professor McKay recalls a total of about 16 000 final failures and it is possible that these corrected marks were not used to update the database.</t>
  </si>
  <si>
    <t>More 2008 LAPs came in during 2009. It is unclear if the data from these was captured. It is possible that they were captured in 2009 as "new learners" and then rejected as being duplicates of "2008" learners.</t>
  </si>
  <si>
    <t>* AG = Auditor-General report figures</t>
  </si>
  <si>
    <t>Statistics on Kha Ri Gude LAP returns and results (ex Bongani Rainmaker and Danie)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</si>
</sst>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2"/>
      <color theme="1"/>
      <name val="Arial"/>
      <family val="2"/>
    </font>
    <font>
      <b/>
      <sz val="11"/>
      <color rgb="FFFF0000"/>
      <name val="Arial"/>
      <family val="2"/>
    </font>
    <font>
      <b/>
      <sz val="11"/>
      <color rgb="FFFF0000"/>
      <name val="Calibri"/>
      <family val="2"/>
      <scheme val="minor"/>
    </font>
    <font>
      <sz val="16"/>
      <color theme="1"/>
      <name val="Arial"/>
      <family val="2"/>
    </font>
    <font>
      <sz val="11"/>
      <color rgb="FFFF0000"/>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1"/>
      <color rgb="FF9C6500"/>
      <name val="Calibri"/>
      <family val="2"/>
      <scheme val="minor"/>
    </font>
    <font>
      <sz val="11"/>
      <name val="Calibri"/>
      <family val="2"/>
      <scheme val="minor"/>
    </font>
    <font>
      <sz val="11"/>
      <color rgb="FF000000"/>
      <name val="Calibri"/>
      <family val="2"/>
      <scheme val="minor"/>
    </font>
  </fonts>
  <fills count="12">
    <fill>
      <patternFill patternType="none"/>
    </fill>
    <fill>
      <patternFill patternType="gray125"/>
    </fill>
    <fill>
      <patternFill patternType="solid">
        <fgColor rgb="FFC0C0C0"/>
        <bgColor indexed="64"/>
      </patternFill>
    </fill>
    <fill>
      <patternFill patternType="solid">
        <fgColor rgb="FFFABF8F"/>
        <bgColor indexed="64"/>
      </patternFill>
    </fill>
    <fill>
      <patternFill patternType="solid">
        <fgColor rgb="FFFFFFFF"/>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rgb="FFF2F2F2"/>
        <bgColor indexed="64"/>
      </patternFill>
    </fill>
    <fill>
      <patternFill patternType="solid">
        <fgColor rgb="FFFFFF00"/>
        <bgColor indexed="64"/>
      </patternFill>
    </fill>
    <fill>
      <patternFill patternType="solid">
        <fgColor rgb="FFF2DCDB"/>
        <bgColor indexed="64"/>
      </patternFill>
    </fill>
    <fill>
      <patternFill patternType="solid">
        <fgColor rgb="FFFFEB9C"/>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12" fillId="11" borderId="0" applyNumberFormat="0" applyBorder="0" applyAlignment="0" applyProtection="0"/>
  </cellStyleXfs>
  <cellXfs count="61">
    <xf numFmtId="0" fontId="0" fillId="0" borderId="0" xfId="0"/>
    <xf numFmtId="0" fontId="0" fillId="0" borderId="0" xfId="0"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4" borderId="3" xfId="0" applyFont="1" applyFill="1" applyBorder="1" applyAlignment="1">
      <alignment horizontal="right" vertical="center" wrapText="1"/>
    </xf>
    <xf numFmtId="3" fontId="3" fillId="0" borderId="4" xfId="0" applyNumberFormat="1" applyFont="1" applyBorder="1" applyAlignment="1">
      <alignment horizontal="right" vertical="center" wrapText="1"/>
    </xf>
    <xf numFmtId="0" fontId="3" fillId="0" borderId="0" xfId="0" applyFont="1"/>
    <xf numFmtId="3" fontId="3" fillId="0" borderId="4" xfId="0" applyNumberFormat="1" applyFont="1" applyBorder="1" applyAlignment="1">
      <alignment horizontal="right" vertical="center"/>
    </xf>
    <xf numFmtId="0" fontId="4" fillId="0" borderId="0" xfId="0" applyFont="1" applyAlignment="1">
      <alignment vertical="center"/>
    </xf>
    <xf numFmtId="3" fontId="3" fillId="0" borderId="3" xfId="0" applyNumberFormat="1" applyFont="1" applyBorder="1" applyAlignment="1">
      <alignment horizontal="right" vertical="center" wrapText="1"/>
    </xf>
    <xf numFmtId="0" fontId="3" fillId="0" borderId="5" xfId="0" applyFont="1" applyBorder="1"/>
    <xf numFmtId="0" fontId="3" fillId="0" borderId="6" xfId="0" applyFont="1" applyBorder="1"/>
    <xf numFmtId="3" fontId="3" fillId="0" borderId="6" xfId="0" applyNumberFormat="1" applyFont="1" applyBorder="1"/>
    <xf numFmtId="0" fontId="3" fillId="0" borderId="7" xfId="0" applyFont="1" applyBorder="1"/>
    <xf numFmtId="0" fontId="2" fillId="0" borderId="7" xfId="0" applyFont="1" applyBorder="1"/>
    <xf numFmtId="3" fontId="2" fillId="5" borderId="5" xfId="0" applyNumberFormat="1" applyFont="1" applyFill="1" applyBorder="1"/>
    <xf numFmtId="3" fontId="5" fillId="0" borderId="0" xfId="0" applyNumberFormat="1" applyFont="1" applyAlignment="1">
      <alignment horizontal="right" vertical="center" wrapText="1"/>
    </xf>
    <xf numFmtId="0" fontId="2" fillId="2" borderId="1" xfId="0" applyFont="1" applyFill="1" applyBorder="1" applyAlignment="1">
      <alignment horizontal="right" vertical="center" wrapText="1"/>
    </xf>
    <xf numFmtId="3" fontId="2" fillId="2" borderId="3" xfId="0" applyNumberFormat="1" applyFont="1" applyFill="1" applyBorder="1" applyAlignment="1">
      <alignment horizontal="right" vertical="center" wrapText="1"/>
    </xf>
    <xf numFmtId="0" fontId="2" fillId="3" borderId="1" xfId="0" applyFont="1" applyFill="1" applyBorder="1" applyAlignment="1">
      <alignment vertical="center" wrapText="1"/>
    </xf>
    <xf numFmtId="3" fontId="2" fillId="3" borderId="3" xfId="0" applyNumberFormat="1" applyFont="1" applyFill="1" applyBorder="1" applyAlignment="1">
      <alignment horizontal="right" vertical="center" wrapText="1"/>
    </xf>
    <xf numFmtId="3" fontId="2" fillId="6" borderId="5" xfId="0" applyNumberFormat="1" applyFont="1" applyFill="1" applyBorder="1"/>
    <xf numFmtId="10" fontId="6" fillId="0" borderId="7" xfId="1" applyNumberFormat="1" applyFont="1" applyBorder="1"/>
    <xf numFmtId="10" fontId="6" fillId="0" borderId="1" xfId="1" applyNumberFormat="1" applyFont="1" applyBorder="1"/>
    <xf numFmtId="0" fontId="2" fillId="7" borderId="0" xfId="0" applyFont="1" applyFill="1"/>
    <xf numFmtId="3" fontId="2" fillId="7" borderId="5" xfId="0" applyNumberFormat="1" applyFont="1" applyFill="1" applyBorder="1"/>
    <xf numFmtId="0" fontId="2" fillId="7" borderId="7" xfId="0" applyFont="1" applyFill="1" applyBorder="1"/>
    <xf numFmtId="10" fontId="6" fillId="7" borderId="7" xfId="1" applyNumberFormat="1" applyFont="1" applyFill="1" applyBorder="1"/>
    <xf numFmtId="0" fontId="5" fillId="7" borderId="8" xfId="0" applyFont="1" applyFill="1" applyBorder="1" applyAlignment="1">
      <alignment horizontal="right" vertical="center" wrapText="1"/>
    </xf>
    <xf numFmtId="0" fontId="7" fillId="0" borderId="0" xfId="0" applyFont="1"/>
    <xf numFmtId="0" fontId="10" fillId="0" borderId="0" xfId="0" applyFont="1" applyAlignment="1">
      <alignment vertical="center"/>
    </xf>
    <xf numFmtId="0" fontId="8" fillId="8" borderId="0" xfId="0" applyFont="1" applyFill="1" applyAlignment="1">
      <alignment vertical="center" wrapText="1"/>
    </xf>
    <xf numFmtId="0" fontId="0" fillId="8" borderId="0" xfId="0" applyFill="1" applyAlignment="1">
      <alignment vertical="center" wrapText="1"/>
    </xf>
    <xf numFmtId="0" fontId="11" fillId="0" borderId="1" xfId="0" applyFont="1" applyBorder="1" applyAlignment="1">
      <alignment vertical="center"/>
    </xf>
    <xf numFmtId="0" fontId="9" fillId="0" borderId="1" xfId="0" applyFont="1" applyBorder="1"/>
    <xf numFmtId="0" fontId="8" fillId="8" borderId="1" xfId="0" applyFont="1" applyFill="1" applyBorder="1" applyAlignment="1">
      <alignment vertical="center" wrapText="1"/>
    </xf>
    <xf numFmtId="3" fontId="0" fillId="10" borderId="1" xfId="0" applyNumberFormat="1" applyFill="1" applyBorder="1" applyAlignment="1">
      <alignment vertical="center" wrapText="1"/>
    </xf>
    <xf numFmtId="3" fontId="0" fillId="9" borderId="1" xfId="0" applyNumberFormat="1" applyFill="1" applyBorder="1" applyAlignment="1">
      <alignment horizontal="right" vertical="center" wrapText="1"/>
    </xf>
    <xf numFmtId="3" fontId="8" fillId="8" borderId="1" xfId="0" applyNumberFormat="1" applyFont="1" applyFill="1" applyBorder="1" applyAlignment="1">
      <alignment vertical="center" wrapText="1"/>
    </xf>
    <xf numFmtId="9" fontId="0" fillId="9" borderId="1" xfId="1" applyFont="1" applyFill="1" applyBorder="1"/>
    <xf numFmtId="9" fontId="0" fillId="0" borderId="1" xfId="1" applyFont="1" applyBorder="1"/>
    <xf numFmtId="0" fontId="2" fillId="4" borderId="4" xfId="0" applyFont="1" applyFill="1" applyBorder="1" applyAlignment="1">
      <alignment horizontal="right" vertical="center" wrapText="1"/>
    </xf>
    <xf numFmtId="3" fontId="13" fillId="11" borderId="1" xfId="2" applyNumberFormat="1" applyFont="1" applyBorder="1" applyAlignment="1">
      <alignment vertical="center" wrapText="1"/>
    </xf>
    <xf numFmtId="0" fontId="0" fillId="0" borderId="1" xfId="0" applyBorder="1" applyAlignment="1">
      <alignment horizontal="right" vertical="center" wrapText="1"/>
    </xf>
    <xf numFmtId="3" fontId="0" fillId="9" borderId="1" xfId="0" applyNumberFormat="1" applyFill="1" applyBorder="1" applyAlignment="1">
      <alignment vertical="center" wrapText="1"/>
    </xf>
    <xf numFmtId="0" fontId="0" fillId="0" borderId="8" xfId="0" applyBorder="1" applyAlignment="1">
      <alignment horizontal="right" vertical="top" wrapText="1"/>
    </xf>
    <xf numFmtId="3" fontId="14" fillId="8" borderId="1" xfId="0" applyNumberFormat="1" applyFont="1" applyFill="1" applyBorder="1" applyAlignment="1">
      <alignment vertical="center" wrapText="1"/>
    </xf>
    <xf numFmtId="3" fontId="13" fillId="8" borderId="1" xfId="0" applyNumberFormat="1" applyFont="1" applyFill="1" applyBorder="1" applyAlignment="1">
      <alignment vertical="center" wrapText="1"/>
    </xf>
    <xf numFmtId="3" fontId="0" fillId="0" borderId="1" xfId="0" applyNumberFormat="1" applyBorder="1" applyAlignment="1">
      <alignment vertical="center" wrapText="1"/>
    </xf>
    <xf numFmtId="3" fontId="13" fillId="9" borderId="1" xfId="0" applyNumberFormat="1" applyFont="1" applyFill="1" applyBorder="1" applyAlignment="1">
      <alignment vertical="center" wrapText="1"/>
    </xf>
    <xf numFmtId="3" fontId="13" fillId="8" borderId="1" xfId="0" applyNumberFormat="1" applyFont="1" applyFill="1" applyBorder="1" applyAlignment="1">
      <alignment horizontal="right" vertical="center" wrapText="1"/>
    </xf>
    <xf numFmtId="0" fontId="13" fillId="8" borderId="0" xfId="0" applyFont="1" applyFill="1" applyAlignment="1">
      <alignment horizontal="right" vertical="center" wrapText="1"/>
    </xf>
    <xf numFmtId="164" fontId="8" fillId="8" borderId="0" xfId="0" applyNumberFormat="1" applyFont="1" applyFill="1" applyAlignment="1">
      <alignment horizontal="right" vertical="center" wrapText="1"/>
    </xf>
    <xf numFmtId="0" fontId="11" fillId="0" borderId="0" xfId="0" quotePrefix="1" applyFont="1"/>
    <xf numFmtId="3" fontId="0" fillId="0" borderId="0" xfId="0" applyNumberFormat="1"/>
    <xf numFmtId="0" fontId="9" fillId="0" borderId="5" xfId="0" applyFont="1" applyBorder="1"/>
    <xf numFmtId="0" fontId="9" fillId="0" borderId="0" xfId="0" applyFont="1"/>
    <xf numFmtId="9" fontId="0" fillId="0" borderId="0" xfId="1" applyFont="1" applyFill="1" applyBorder="1"/>
    <xf numFmtId="3" fontId="0" fillId="0" borderId="0" xfId="0" applyNumberFormat="1" applyAlignment="1">
      <alignment vertical="center" wrapText="1"/>
    </xf>
    <xf numFmtId="0" fontId="10" fillId="0" borderId="0" xfId="0" applyFont="1" applyAlignment="1">
      <alignment vertical="center" wrapText="1"/>
    </xf>
    <xf numFmtId="0" fontId="0" fillId="0" borderId="0" xfId="0" applyAlignment="1">
      <alignment wrapText="1"/>
    </xf>
  </cellXfs>
  <cellStyles count="3">
    <cellStyle name="Neutral" xfId="2" builtinId="2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
  <sheetViews>
    <sheetView tabSelected="1" workbookViewId="0">
      <selection activeCell="K27" sqref="K27"/>
    </sheetView>
  </sheetViews>
  <sheetFormatPr defaultRowHeight="15" x14ac:dyDescent="0.25"/>
  <cols>
    <col min="1" max="1" width="17" customWidth="1"/>
    <col min="2" max="2" width="20" customWidth="1"/>
    <col min="3" max="3" width="15" customWidth="1"/>
    <col min="4" max="4" width="15.28515625" customWidth="1"/>
    <col min="5" max="5" width="13.5703125" customWidth="1"/>
    <col min="6" max="6" width="14.140625" customWidth="1"/>
    <col min="7" max="7" width="14.28515625" customWidth="1"/>
    <col min="8" max="8" width="19.5703125" customWidth="1"/>
    <col min="9" max="9" width="15.140625" customWidth="1"/>
    <col min="10" max="10" width="21.140625" customWidth="1"/>
    <col min="11" max="11" width="13.42578125" customWidth="1"/>
    <col min="12" max="12" width="24" customWidth="1"/>
    <col min="13" max="13" width="9.7109375" bestFit="1" customWidth="1"/>
    <col min="14" max="14" width="6" customWidth="1"/>
    <col min="15" max="15" width="12.7109375" customWidth="1"/>
    <col min="16" max="16" width="6.28515625" customWidth="1"/>
    <col min="17" max="17" width="28.28515625" customWidth="1"/>
    <col min="18" max="18" width="20.140625" customWidth="1"/>
  </cols>
  <sheetData>
    <row r="1" spans="1:19" ht="20.25" x14ac:dyDescent="0.3">
      <c r="A1" s="29" t="s">
        <v>40</v>
      </c>
      <c r="B1" s="29"/>
    </row>
    <row r="2" spans="1:19" x14ac:dyDescent="0.25">
      <c r="A2" s="1"/>
      <c r="B2" s="1"/>
      <c r="C2" s="1"/>
      <c r="D2" s="1"/>
      <c r="E2" s="1"/>
      <c r="F2" s="1"/>
      <c r="G2" s="1"/>
      <c r="H2" s="1"/>
      <c r="I2" s="1"/>
      <c r="J2" s="1"/>
      <c r="K2" s="1"/>
      <c r="L2" s="1"/>
      <c r="M2" s="1"/>
      <c r="N2" s="1"/>
      <c r="O2" s="1"/>
      <c r="P2" s="1"/>
      <c r="Q2" s="1"/>
      <c r="R2" s="1"/>
    </row>
    <row r="3" spans="1:19" ht="30" x14ac:dyDescent="0.25">
      <c r="A3" s="2" t="s">
        <v>10</v>
      </c>
      <c r="B3" s="3"/>
      <c r="C3" s="3" t="s">
        <v>0</v>
      </c>
      <c r="D3" s="3" t="s">
        <v>11</v>
      </c>
      <c r="E3" s="3" t="s">
        <v>5</v>
      </c>
      <c r="F3" s="3" t="s">
        <v>2</v>
      </c>
      <c r="G3" s="3" t="s">
        <v>3</v>
      </c>
      <c r="H3" s="3" t="s">
        <v>1</v>
      </c>
      <c r="I3" s="3" t="s">
        <v>12</v>
      </c>
      <c r="J3" s="3" t="s">
        <v>6</v>
      </c>
      <c r="K3" s="3" t="s">
        <v>4</v>
      </c>
      <c r="M3" s="2" t="s">
        <v>7</v>
      </c>
      <c r="O3" s="17" t="s">
        <v>8</v>
      </c>
      <c r="Q3" s="19" t="s">
        <v>14</v>
      </c>
      <c r="R3" s="28" t="s">
        <v>15</v>
      </c>
    </row>
    <row r="4" spans="1:19" x14ac:dyDescent="0.25">
      <c r="A4" s="4">
        <v>2013</v>
      </c>
      <c r="B4" s="41"/>
      <c r="C4" s="5">
        <v>158690</v>
      </c>
      <c r="D4" s="5">
        <v>140895</v>
      </c>
      <c r="E4" s="5">
        <v>111342</v>
      </c>
      <c r="F4" s="5">
        <v>86137</v>
      </c>
      <c r="G4" s="5">
        <v>53898</v>
      </c>
      <c r="H4" s="5">
        <v>47260</v>
      </c>
      <c r="I4" s="5">
        <v>34479</v>
      </c>
      <c r="J4" s="5">
        <v>14137</v>
      </c>
      <c r="K4" s="5">
        <v>12652</v>
      </c>
      <c r="L4" s="6"/>
      <c r="M4" s="9">
        <v>1917</v>
      </c>
      <c r="N4" s="6"/>
      <c r="O4" s="18">
        <f>SUM(C4:N4)</f>
        <v>661407</v>
      </c>
      <c r="P4" s="6"/>
      <c r="Q4" s="20">
        <v>673516</v>
      </c>
      <c r="R4" s="23">
        <f>O4/Q4</f>
        <v>0.98202121404688236</v>
      </c>
      <c r="S4" s="16"/>
    </row>
    <row r="5" spans="1:19" x14ac:dyDescent="0.25">
      <c r="A5" s="4">
        <v>2012</v>
      </c>
      <c r="B5" s="41"/>
      <c r="C5" s="5">
        <v>153605</v>
      </c>
      <c r="D5" s="5">
        <v>140452</v>
      </c>
      <c r="E5" s="5">
        <v>106772</v>
      </c>
      <c r="F5" s="5">
        <v>81109</v>
      </c>
      <c r="G5" s="5">
        <v>53429</v>
      </c>
      <c r="H5" s="5">
        <v>46641</v>
      </c>
      <c r="I5" s="5">
        <v>31669</v>
      </c>
      <c r="J5" s="5">
        <v>12275</v>
      </c>
      <c r="K5" s="5">
        <v>6839</v>
      </c>
      <c r="L5" s="6"/>
      <c r="M5" s="9">
        <v>1582</v>
      </c>
      <c r="N5" s="6"/>
      <c r="O5" s="18">
        <f>SUM(C5:N5)</f>
        <v>634373</v>
      </c>
      <c r="P5" s="6"/>
      <c r="Q5" s="20">
        <v>680675</v>
      </c>
      <c r="R5" s="23">
        <f>O5/Q5</f>
        <v>0.9319763470084842</v>
      </c>
      <c r="S5" s="16"/>
    </row>
    <row r="6" spans="1:19" x14ac:dyDescent="0.25">
      <c r="A6" s="4">
        <v>2011</v>
      </c>
      <c r="B6" s="41"/>
      <c r="C6" s="5">
        <v>155075</v>
      </c>
      <c r="D6" s="7">
        <v>134603</v>
      </c>
      <c r="E6" s="5">
        <v>101642</v>
      </c>
      <c r="F6" s="5">
        <v>72665</v>
      </c>
      <c r="G6" s="5">
        <v>53015</v>
      </c>
      <c r="H6" s="5">
        <v>45372</v>
      </c>
      <c r="I6" s="5">
        <v>32597</v>
      </c>
      <c r="J6" s="5">
        <v>12203</v>
      </c>
      <c r="K6" s="5">
        <v>6599</v>
      </c>
      <c r="L6" s="6"/>
      <c r="M6" s="9">
        <v>1100</v>
      </c>
      <c r="N6" s="6"/>
      <c r="O6" s="18">
        <f>SUM(C6:N6)</f>
        <v>614871</v>
      </c>
      <c r="P6" s="6"/>
      <c r="Q6" s="20">
        <v>636654</v>
      </c>
      <c r="R6" s="23">
        <f>O6/Q6</f>
        <v>0.96578518316071205</v>
      </c>
      <c r="S6" s="16"/>
    </row>
    <row r="7" spans="1:19" x14ac:dyDescent="0.25">
      <c r="A7" s="4">
        <v>2010</v>
      </c>
      <c r="B7" s="41"/>
      <c r="C7" s="5">
        <v>145772</v>
      </c>
      <c r="D7" s="5">
        <v>130116</v>
      </c>
      <c r="E7" s="5">
        <v>101777</v>
      </c>
      <c r="F7" s="5">
        <v>69309</v>
      </c>
      <c r="G7" s="5">
        <v>48857</v>
      </c>
      <c r="H7" s="5">
        <v>41678</v>
      </c>
      <c r="I7" s="5">
        <v>28023</v>
      </c>
      <c r="J7" s="5">
        <v>12073</v>
      </c>
      <c r="K7" s="5">
        <v>6631</v>
      </c>
      <c r="L7" s="6"/>
      <c r="M7" s="9">
        <v>918</v>
      </c>
      <c r="N7" s="6"/>
      <c r="O7" s="18">
        <f>SUM(C7:N7)</f>
        <v>585154</v>
      </c>
      <c r="P7" s="6"/>
      <c r="Q7" s="20">
        <v>638476</v>
      </c>
      <c r="R7" s="23">
        <f>O7/Q7</f>
        <v>0.91648550611142787</v>
      </c>
      <c r="S7" s="16"/>
    </row>
    <row r="8" spans="1:19" x14ac:dyDescent="0.25">
      <c r="A8" s="4">
        <v>2009</v>
      </c>
      <c r="B8" s="41"/>
      <c r="C8" s="5">
        <v>138845</v>
      </c>
      <c r="D8" s="5">
        <v>123295</v>
      </c>
      <c r="E8" s="5">
        <v>95588</v>
      </c>
      <c r="F8" s="5">
        <v>59571</v>
      </c>
      <c r="G8" s="5">
        <v>49943</v>
      </c>
      <c r="H8" s="5">
        <v>40612</v>
      </c>
      <c r="I8" s="5">
        <v>21996</v>
      </c>
      <c r="J8" s="5">
        <v>8890</v>
      </c>
      <c r="K8" s="5">
        <v>6279</v>
      </c>
      <c r="L8" s="6"/>
      <c r="M8" s="9">
        <v>381</v>
      </c>
      <c r="N8" s="6"/>
      <c r="O8" s="18">
        <f>SUM(C8:N8)</f>
        <v>545400</v>
      </c>
      <c r="P8" s="6"/>
      <c r="Q8" s="20">
        <v>613643</v>
      </c>
      <c r="R8" s="23">
        <f>O8/Q8</f>
        <v>0.88879038789654574</v>
      </c>
      <c r="S8" s="16"/>
    </row>
    <row r="9" spans="1:19" x14ac:dyDescent="0.25">
      <c r="A9" s="8" t="s">
        <v>9</v>
      </c>
      <c r="B9" s="8"/>
      <c r="C9" s="10"/>
      <c r="D9" s="11"/>
      <c r="E9" s="11"/>
      <c r="F9" s="11"/>
      <c r="G9" s="11"/>
      <c r="H9" s="11"/>
      <c r="I9" s="11"/>
      <c r="J9" s="11"/>
      <c r="K9" s="11"/>
      <c r="L9" s="13"/>
      <c r="M9" s="11"/>
      <c r="N9" s="13"/>
      <c r="O9" s="12"/>
      <c r="P9" s="10"/>
      <c r="Q9" s="10"/>
      <c r="R9" s="22"/>
    </row>
    <row r="10" spans="1:19" x14ac:dyDescent="0.25">
      <c r="A10" s="24" t="s">
        <v>13</v>
      </c>
      <c r="B10" s="24"/>
      <c r="C10" s="25">
        <f t="shared" ref="C10:K10" si="0">SUM(C4:C9)</f>
        <v>751987</v>
      </c>
      <c r="D10" s="25">
        <f t="shared" si="0"/>
        <v>669361</v>
      </c>
      <c r="E10" s="25">
        <f t="shared" si="0"/>
        <v>517121</v>
      </c>
      <c r="F10" s="25">
        <f t="shared" si="0"/>
        <v>368791</v>
      </c>
      <c r="G10" s="25">
        <f t="shared" si="0"/>
        <v>259142</v>
      </c>
      <c r="H10" s="25">
        <f t="shared" si="0"/>
        <v>221563</v>
      </c>
      <c r="I10" s="25">
        <f t="shared" si="0"/>
        <v>148764</v>
      </c>
      <c r="J10" s="25">
        <f t="shared" si="0"/>
        <v>59578</v>
      </c>
      <c r="K10" s="25">
        <f t="shared" si="0"/>
        <v>39000</v>
      </c>
      <c r="L10" s="26"/>
      <c r="M10" s="25">
        <f>SUM(M4:M9)</f>
        <v>5898</v>
      </c>
      <c r="N10" s="14"/>
      <c r="O10" s="15">
        <f>SUM(C10:N10)</f>
        <v>3041205</v>
      </c>
      <c r="P10" s="10"/>
      <c r="Q10" s="21">
        <f>SUM(Q4:Q9)</f>
        <v>3242964</v>
      </c>
      <c r="R10" s="27">
        <f>O10/Q10</f>
        <v>0.93778561834173924</v>
      </c>
    </row>
    <row r="12" spans="1:19" ht="15.75" x14ac:dyDescent="0.25">
      <c r="A12" s="30"/>
      <c r="B12" s="30"/>
    </row>
    <row r="13" spans="1:19" ht="15.75" x14ac:dyDescent="0.25">
      <c r="A13" s="33" t="s">
        <v>10</v>
      </c>
      <c r="B13" s="33" t="s">
        <v>27</v>
      </c>
      <c r="C13" s="34" t="s">
        <v>16</v>
      </c>
      <c r="D13" s="34" t="s">
        <v>17</v>
      </c>
      <c r="E13" s="34" t="s">
        <v>18</v>
      </c>
      <c r="F13" s="34" t="s">
        <v>24</v>
      </c>
      <c r="G13" s="34" t="s">
        <v>25</v>
      </c>
      <c r="H13" s="34" t="s">
        <v>22</v>
      </c>
      <c r="I13" s="34" t="s">
        <v>23</v>
      </c>
      <c r="J13" s="34" t="s">
        <v>19</v>
      </c>
      <c r="K13" s="34" t="s">
        <v>20</v>
      </c>
      <c r="L13" s="34" t="s">
        <v>21</v>
      </c>
      <c r="M13" s="55"/>
      <c r="N13" s="56" t="s">
        <v>39</v>
      </c>
    </row>
    <row r="14" spans="1:19" x14ac:dyDescent="0.25">
      <c r="A14" s="43">
        <v>2008</v>
      </c>
      <c r="B14" s="43">
        <v>3800000</v>
      </c>
      <c r="C14" s="44">
        <v>357195</v>
      </c>
      <c r="D14" s="36">
        <v>0</v>
      </c>
      <c r="E14" s="49">
        <v>312405</v>
      </c>
      <c r="F14" s="39">
        <f>E14/C14</f>
        <v>0.87460630747910806</v>
      </c>
      <c r="G14" s="49">
        <v>301447</v>
      </c>
      <c r="H14" s="40">
        <f>G14/C14</f>
        <v>0.84392838645557744</v>
      </c>
      <c r="I14" s="44">
        <v>10958</v>
      </c>
      <c r="J14" s="44">
        <v>301447</v>
      </c>
      <c r="K14" s="36">
        <v>0</v>
      </c>
      <c r="L14" s="36">
        <v>0</v>
      </c>
      <c r="M14" s="54"/>
      <c r="N14" s="57"/>
      <c r="O14" s="54"/>
      <c r="P14" s="58"/>
    </row>
    <row r="15" spans="1:19" x14ac:dyDescent="0.25">
      <c r="A15" s="43">
        <v>2009</v>
      </c>
      <c r="B15" s="43">
        <v>3800000</v>
      </c>
      <c r="C15" s="44">
        <v>634003</v>
      </c>
      <c r="D15" s="36">
        <v>432141</v>
      </c>
      <c r="E15" s="49">
        <v>497830</v>
      </c>
      <c r="F15" s="39">
        <f>E15/C15</f>
        <v>0.78521710465092431</v>
      </c>
      <c r="G15" s="49">
        <v>487267</v>
      </c>
      <c r="H15" s="40">
        <f t="shared" ref="H15:H18" si="1">G15/C15</f>
        <v>0.76855630020678134</v>
      </c>
      <c r="I15" s="44">
        <v>10563</v>
      </c>
      <c r="J15" s="37">
        <f>J14+G15</f>
        <v>788714</v>
      </c>
      <c r="K15" s="36">
        <v>432141</v>
      </c>
      <c r="L15" s="36">
        <v>432141</v>
      </c>
      <c r="M15" s="54"/>
      <c r="N15" s="57"/>
      <c r="O15" s="54"/>
      <c r="P15" s="58"/>
    </row>
    <row r="16" spans="1:19" x14ac:dyDescent="0.25">
      <c r="A16" s="45">
        <v>2010</v>
      </c>
      <c r="B16" s="43">
        <v>3800000</v>
      </c>
      <c r="C16" s="44">
        <v>611281</v>
      </c>
      <c r="D16" s="36">
        <v>337021</v>
      </c>
      <c r="E16" s="49">
        <v>491280</v>
      </c>
      <c r="F16" s="39">
        <f>E16/C16</f>
        <v>0.80368930164686947</v>
      </c>
      <c r="G16" s="49">
        <v>489987</v>
      </c>
      <c r="H16" s="40">
        <f t="shared" si="1"/>
        <v>0.80157407149903237</v>
      </c>
      <c r="I16" s="44">
        <v>1293</v>
      </c>
      <c r="J16" s="37">
        <f>J15+G16</f>
        <v>1278701</v>
      </c>
      <c r="K16" s="36">
        <v>337021</v>
      </c>
      <c r="L16" s="37">
        <f>L15+K16</f>
        <v>769162</v>
      </c>
      <c r="M16" s="54"/>
      <c r="N16" s="57"/>
      <c r="O16" s="54"/>
      <c r="P16" s="58"/>
    </row>
    <row r="17" spans="1:16" x14ac:dyDescent="0.25">
      <c r="A17" s="45">
        <v>2011</v>
      </c>
      <c r="B17" s="43">
        <v>3800000</v>
      </c>
      <c r="C17" s="44">
        <v>639449</v>
      </c>
      <c r="D17" s="42">
        <v>520252</v>
      </c>
      <c r="E17" s="49">
        <v>520252</v>
      </c>
      <c r="F17" s="39">
        <f>E17/C17</f>
        <v>0.81359420375979941</v>
      </c>
      <c r="G17" s="49">
        <v>518668</v>
      </c>
      <c r="H17" s="40">
        <f t="shared" si="1"/>
        <v>0.81111707110340303</v>
      </c>
      <c r="I17" s="44">
        <v>1584</v>
      </c>
      <c r="J17" s="37">
        <f>J16+G17</f>
        <v>1797369</v>
      </c>
      <c r="K17" s="36">
        <v>332282</v>
      </c>
      <c r="L17" s="37">
        <f t="shared" ref="L17:L18" si="2">L16+K17</f>
        <v>1101444</v>
      </c>
      <c r="M17" s="54"/>
      <c r="N17" s="57"/>
      <c r="O17" s="54"/>
      <c r="P17" s="58"/>
    </row>
    <row r="18" spans="1:16" x14ac:dyDescent="0.25">
      <c r="A18" s="43">
        <v>2012</v>
      </c>
      <c r="B18" s="43">
        <v>3800000</v>
      </c>
      <c r="C18" s="44">
        <v>600164</v>
      </c>
      <c r="D18" s="42">
        <v>508663</v>
      </c>
      <c r="E18" s="49">
        <v>508663</v>
      </c>
      <c r="F18" s="39">
        <f>E18/C18</f>
        <v>0.84754000573176669</v>
      </c>
      <c r="G18" s="49">
        <v>508123</v>
      </c>
      <c r="H18" s="40">
        <f t="shared" si="1"/>
        <v>0.84664025166454504</v>
      </c>
      <c r="I18" s="44">
        <v>540</v>
      </c>
      <c r="J18" s="37">
        <f>J17+G18</f>
        <v>2305492</v>
      </c>
      <c r="K18" s="36">
        <v>448318</v>
      </c>
      <c r="L18" s="37">
        <f t="shared" si="2"/>
        <v>1549762</v>
      </c>
      <c r="M18" s="54"/>
      <c r="N18" s="57"/>
      <c r="O18" s="54"/>
      <c r="P18" s="58"/>
    </row>
    <row r="19" spans="1:16" x14ac:dyDescent="0.25">
      <c r="A19" s="35" t="s">
        <v>28</v>
      </c>
      <c r="B19" s="35"/>
      <c r="C19" s="46">
        <f>SUM(C14:C18)</f>
        <v>2842092</v>
      </c>
      <c r="D19" s="47">
        <f>SUM(D14:D18)</f>
        <v>1798077</v>
      </c>
      <c r="E19" s="47">
        <f>SUM(E14:E18)</f>
        <v>2330430</v>
      </c>
      <c r="F19" s="40">
        <f>2330430/2842092</f>
        <v>0.81996993763748671</v>
      </c>
      <c r="G19" s="50">
        <f>SUM(G14:G18)</f>
        <v>2305492</v>
      </c>
      <c r="H19" s="40">
        <f>2305492/2842092</f>
        <v>0.81119541520823391</v>
      </c>
      <c r="I19" s="48">
        <f>SUM(I14:I18)</f>
        <v>24938</v>
      </c>
      <c r="J19" s="48"/>
      <c r="K19" s="47">
        <f>SUM(K14:K18)</f>
        <v>1549762</v>
      </c>
      <c r="L19" s="38"/>
      <c r="M19" s="54"/>
      <c r="N19" s="57"/>
      <c r="O19" s="54"/>
      <c r="P19" s="58"/>
    </row>
    <row r="20" spans="1:16" x14ac:dyDescent="0.25">
      <c r="A20" s="31"/>
      <c r="B20" s="31"/>
      <c r="C20" s="32"/>
      <c r="D20" s="31">
        <v>1576762</v>
      </c>
      <c r="F20" s="52">
        <v>0.60599999999999998</v>
      </c>
      <c r="H20" s="51" t="s">
        <v>29</v>
      </c>
      <c r="I20" s="31"/>
      <c r="J20" s="31"/>
      <c r="K20" s="31"/>
    </row>
    <row r="21" spans="1:16" x14ac:dyDescent="0.25">
      <c r="A21" s="1">
        <v>2010</v>
      </c>
      <c r="B21" s="1"/>
      <c r="C21" s="1">
        <v>609119</v>
      </c>
      <c r="D21" s="1"/>
      <c r="E21" s="1"/>
      <c r="F21" s="1"/>
      <c r="I21" s="1"/>
      <c r="J21" s="1"/>
      <c r="K21" s="1"/>
      <c r="L21" s="1"/>
      <c r="M21" s="1"/>
      <c r="N21" s="1"/>
      <c r="O21" s="1"/>
    </row>
    <row r="22" spans="1:16" ht="15" customHeight="1" x14ac:dyDescent="0.25">
      <c r="A22" s="1">
        <v>2011</v>
      </c>
      <c r="B22" s="1"/>
      <c r="C22" s="1">
        <v>660164</v>
      </c>
      <c r="I22" s="1"/>
      <c r="J22" s="1"/>
      <c r="K22" s="1"/>
      <c r="L22" s="1"/>
      <c r="M22" s="1"/>
      <c r="N22" s="1"/>
      <c r="O22" s="1"/>
    </row>
    <row r="24" spans="1:16" x14ac:dyDescent="0.25">
      <c r="A24" t="s">
        <v>30</v>
      </c>
    </row>
    <row r="25" spans="1:16" ht="15.75" x14ac:dyDescent="0.25">
      <c r="A25" s="53" t="s">
        <v>31</v>
      </c>
    </row>
    <row r="26" spans="1:16" ht="15.75" x14ac:dyDescent="0.25">
      <c r="A26" s="30" t="s">
        <v>32</v>
      </c>
      <c r="B26" s="30"/>
    </row>
    <row r="27" spans="1:16" ht="15.75" x14ac:dyDescent="0.25">
      <c r="A27" s="30" t="s">
        <v>33</v>
      </c>
      <c r="B27" s="30"/>
    </row>
    <row r="28" spans="1:16" ht="15.75" x14ac:dyDescent="0.25">
      <c r="A28" s="30" t="s">
        <v>34</v>
      </c>
      <c r="B28" s="30"/>
    </row>
    <row r="29" spans="1:16" ht="15.75" x14ac:dyDescent="0.25">
      <c r="A29" s="30" t="s">
        <v>35</v>
      </c>
      <c r="B29" s="30"/>
    </row>
    <row r="30" spans="1:16" ht="67.5" customHeight="1" x14ac:dyDescent="0.25">
      <c r="A30" s="59" t="s">
        <v>37</v>
      </c>
      <c r="B30" s="60"/>
      <c r="C30" s="60"/>
      <c r="D30" s="60"/>
      <c r="E30" s="60"/>
      <c r="F30" s="60"/>
    </row>
    <row r="31" spans="1:16" ht="45" customHeight="1" x14ac:dyDescent="0.25">
      <c r="A31" s="59" t="s">
        <v>38</v>
      </c>
      <c r="B31" s="60"/>
      <c r="C31" s="60"/>
      <c r="D31" s="60"/>
      <c r="E31" s="60"/>
      <c r="F31" s="60"/>
    </row>
    <row r="32" spans="1:16" ht="15.75" x14ac:dyDescent="0.25">
      <c r="A32" s="30" t="s">
        <v>26</v>
      </c>
      <c r="B32" s="30"/>
    </row>
    <row r="33" spans="1:2" ht="15.75" x14ac:dyDescent="0.25">
      <c r="A33" s="30" t="s">
        <v>36</v>
      </c>
      <c r="B33" s="30"/>
    </row>
    <row r="34" spans="1:2" ht="15.75" x14ac:dyDescent="0.25">
      <c r="A34" s="30"/>
      <c r="B34" s="30"/>
    </row>
    <row r="35" spans="1:2" ht="15.75" x14ac:dyDescent="0.25">
      <c r="B35" s="30"/>
    </row>
    <row r="36" spans="1:2" ht="15.75" x14ac:dyDescent="0.25">
      <c r="B36" s="30"/>
    </row>
  </sheetData>
  <mergeCells count="2">
    <mergeCell ref="A30:F30"/>
    <mergeCell ref="A31:F31"/>
  </mergeCells>
  <pageMargins left="0.70866141732283472" right="0.70866141732283472" top="0.74803149606299213" bottom="0.74803149606299213"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Aitchison</dc:creator>
  <cp:lastModifiedBy>Reviewer 2</cp:lastModifiedBy>
  <cp:lastPrinted>2025-11-19T12:53:13Z</cp:lastPrinted>
  <dcterms:created xsi:type="dcterms:W3CDTF">2014-06-20T19:21:56Z</dcterms:created>
  <dcterms:modified xsi:type="dcterms:W3CDTF">2026-06-14T14:27:42Z</dcterms:modified>
</cp:coreProperties>
</file>